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O:\Коммуналка\2023\Июль 2023\Для сайта\"/>
    </mc:Choice>
  </mc:AlternateContent>
  <xr:revisionPtr revIDLastSave="0" documentId="13_ncr:1_{F4C55804-2173-4DBD-A751-7C3677B57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1" i="2"/>
  <c r="F11" i="2" s="1"/>
  <c r="G11" i="2" s="1"/>
  <c r="D10" i="2"/>
  <c r="F9" i="2"/>
  <c r="G9" i="2" s="1"/>
  <c r="C7" i="2"/>
  <c r="F7" i="2" s="1"/>
  <c r="G7" i="2" s="1"/>
  <c r="G10" i="1"/>
  <c r="F10" i="1"/>
  <c r="G9" i="1"/>
  <c r="F9" i="1"/>
  <c r="F8" i="1"/>
  <c r="F7" i="1"/>
  <c r="F6" i="1" s="1"/>
  <c r="E7" i="1"/>
  <c r="E9" i="1" s="1"/>
  <c r="G6" i="1"/>
  <c r="E6" i="1" l="1"/>
</calcChain>
</file>

<file path=xl/sharedStrings.xml><?xml version="1.0" encoding="utf-8"?>
<sst xmlns="http://schemas.openxmlformats.org/spreadsheetml/2006/main" count="45" uniqueCount="39">
  <si>
    <t>СПРАВОЧНАЯ ИНФОРМАЦИЯ потребление коммунальных услуг в здании по адресу г.Химки, ул.Лавочкина, д.13 июль 2023г.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</si>
  <si>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</si>
  <si>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</si>
  <si>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</si>
  <si>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</si>
  <si>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</si>
  <si>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</si>
  <si>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</si>
  <si>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</si>
  <si>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</si>
  <si>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</si>
  <si>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</si>
  <si>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</si>
  <si>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</si>
  <si>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</si>
  <si>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</si>
  <si>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</si>
  <si>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</si>
  <si>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</si>
  <si>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</si>
  <si>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</si>
  <si>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</si>
  <si>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 </t>
  </si>
  <si>
    <t>Июнь 2023 года</t>
  </si>
  <si>
    <t>Расчет возмещения стоимости коммунальных услуг по гаражу - корпус 3</t>
  </si>
  <si>
    <t>№№</t>
  </si>
  <si>
    <t>Коммунальная услуга</t>
  </si>
  <si>
    <t>Кол-во</t>
  </si>
  <si>
    <t>тариф, руб.</t>
  </si>
  <si>
    <t>Кол-во гаражей</t>
  </si>
  <si>
    <t>На 1 гараж, кВт/ч</t>
  </si>
  <si>
    <t>Сумма, руб.</t>
  </si>
  <si>
    <t>Электроснабжение корп.3, кВт/ч</t>
  </si>
  <si>
    <t>Электроснабжение ИПУ, кВт/ч</t>
  </si>
  <si>
    <t>Холодное водоснабжение, куб.м.</t>
  </si>
  <si>
    <t>Горячее водоснабжение, куб.м.</t>
  </si>
  <si>
    <t>Водоотведение, куб.м.</t>
  </si>
  <si>
    <t>Теплоснабжение, Гкал</t>
  </si>
  <si>
    <t>Электроэнергия ИТП, кВт/ч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</si>
</sst>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6" formatCode="_-* #,##0_р_._-;\-* #,##0_р_._-;_-* &quot;-&quot;??_р_._-;_-@_-"/>
    <numFmt numFmtId="167" formatCode="_-* #,##0.0_р_._-;\-* #,##0.0_р_._-;_-* &quot;-&quot;??_р_._-;_-@_-"/>
    <numFmt numFmtId="168" formatCode="_-* #,##0.0000_р_._-;\-* #,##0.0000_р_._-;_-* &quot;-&quot;??_р_._-;_-@_-"/>
    <numFmt numFmtId="169" formatCode="_-* #,##0.00000_р_._-;\-* #,##0.000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wrapText="1"/>
    </xf>
    <xf numFmtId="0" fontId="4" fillId="0" borderId="3" xfId="0" applyFont="1" applyBorder="1" applyAlignment="1">
      <alignment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0" fontId="9" fillId="0" borderId="5" xfId="0" applyFont="1" applyBorder="1"/>
    <xf numFmtId="166" fontId="9" fillId="0" borderId="5" xfId="1" applyNumberFormat="1" applyFont="1" applyBorder="1"/>
    <xf numFmtId="43" fontId="9" fillId="0" borderId="5" xfId="1" applyFont="1" applyBorder="1"/>
    <xf numFmtId="0" fontId="9" fillId="0" borderId="5" xfId="0" applyFont="1" applyBorder="1" applyAlignment="1">
      <alignment horizontal="center"/>
    </xf>
    <xf numFmtId="167" fontId="9" fillId="0" borderId="10" xfId="0" applyNumberFormat="1" applyFont="1" applyBorder="1"/>
    <xf numFmtId="2" fontId="9" fillId="0" borderId="5" xfId="0" applyNumberFormat="1" applyFont="1" applyBorder="1" applyAlignment="1">
      <alignment horizontal="center"/>
    </xf>
    <xf numFmtId="0" fontId="9" fillId="0" borderId="1" xfId="0" applyFont="1" applyBorder="1"/>
    <xf numFmtId="166" fontId="9" fillId="4" borderId="1" xfId="1" applyNumberFormat="1" applyFont="1" applyFill="1" applyBorder="1"/>
    <xf numFmtId="166" fontId="9" fillId="0" borderId="1" xfId="1" applyNumberFormat="1" applyFont="1" applyBorder="1"/>
    <xf numFmtId="43" fontId="9" fillId="0" borderId="1" xfId="1" applyFont="1" applyBorder="1"/>
    <xf numFmtId="168" fontId="9" fillId="0" borderId="10" xfId="0" applyNumberFormat="1" applyFont="1" applyBorder="1"/>
    <xf numFmtId="43" fontId="9" fillId="5" borderId="1" xfId="1" applyFont="1" applyFill="1" applyBorder="1"/>
    <xf numFmtId="169" fontId="9" fillId="0" borderId="10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6777D9C9-35D5-42F0-A3CD-0AA4B8E1F82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&#1050;&#1086;&#1084;&#1084;&#1091;&#1085;&#1072;&#1083;&#1082;&#1072;\2023\&#1048;&#1102;&#1083;&#1100;%202023\&#1051;&#1072;&#1074;&#1086;&#1095;&#1082;&#1080;&#1085;&#1072;%2013%20&#1082;&#1086;&#1088;&#1087;&#1091;&#1089;%201-6%20&#1069;&#1069;%202023-07.xlsx" TargetMode="External"/><Relationship Id="rId1" Type="http://schemas.openxmlformats.org/officeDocument/2006/relationships/externalLinkPath" Target="/&#1050;&#1086;&#1084;&#1084;&#1091;&#1085;&#1072;&#1083;&#1082;&#1072;/2023/&#1048;&#1102;&#1083;&#1100;%202023/&#1051;&#1072;&#1074;&#1086;&#1095;&#1082;&#1080;&#1085;&#1072;%2013%20&#1082;&#1086;&#1088;&#1087;&#1091;&#1089;%201-6%20&#1069;&#1069;%202023-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щ. счетчики"/>
      <sheetName val="Под. 1 и 2"/>
      <sheetName val="Под. 3"/>
      <sheetName val="Под. 4  и 5"/>
      <sheetName val="Под.6"/>
      <sheetName val="Нежил. пом."/>
      <sheetName val="МОП корп. 1"/>
      <sheetName val="МОП корп. 2"/>
      <sheetName val="МОП корп. 4, 5, 6"/>
      <sheetName val="Нежелые помещения"/>
      <sheetName val="корп. 3"/>
      <sheetName val="Норматив вода"/>
      <sheetName val="Норматив ээ"/>
      <sheetName val="Справка по ОПУ и ИПУ"/>
      <sheetName val="Лист1"/>
      <sheetName val="Лист2"/>
      <sheetName val="Лист4"/>
      <sheetName val="Лист3"/>
    </sheetNames>
    <sheetDataSet>
      <sheetData sheetId="0">
        <row r="50">
          <cell r="G50">
            <v>8080</v>
          </cell>
        </row>
      </sheetData>
      <sheetData sheetId="1">
        <row r="118">
          <cell r="G118">
            <v>847</v>
          </cell>
        </row>
      </sheetData>
      <sheetData sheetId="2"/>
      <sheetData sheetId="3">
        <row r="60">
          <cell r="G60">
            <v>273</v>
          </cell>
        </row>
      </sheetData>
      <sheetData sheetId="4">
        <row r="202">
          <cell r="G202">
            <v>1810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 refreshError="1">
        <row r="17">
          <cell r="F1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G14" sqref="G14"/>
    </sheetView>
  </sheetViews>
  <sheetFormatPr defaultColWidth="9.140625" defaultRowHeight="11.25" x14ac:dyDescent="0.2"/>
  <cols>
    <col min="1" max="1" width="6.5703125" style="3" customWidth="1"/>
    <col min="2" max="2" width="23.5703125" style="3" customWidth="1"/>
    <col min="3" max="3" width="10.140625" style="3" customWidth="1"/>
    <col min="4" max="4" width="15.85546875" style="3" customWidth="1"/>
    <col min="5" max="5" width="10.7109375" style="3" customWidth="1"/>
    <col min="6" max="6" width="11.42578125" style="3" customWidth="1"/>
    <col min="7" max="7" width="18.5703125" style="3" customWidth="1"/>
    <col min="8" max="8" width="8.85546875" style="3" customWidth="1"/>
    <col min="9" max="16384" width="9.140625" style="3"/>
  </cols>
  <sheetData>
    <row r="1" spans="1:9" x14ac:dyDescent="0.2">
      <c r="A1" s="1" t="s">
        <v>0</v>
      </c>
      <c r="B1" s="2"/>
      <c r="C1" s="2"/>
      <c r="D1" s="2"/>
      <c r="E1" s="2"/>
      <c r="F1" s="2"/>
      <c r="G1" s="2"/>
    </row>
    <row r="2" spans="1:9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</row>
    <row r="3" spans="1:9" x14ac:dyDescent="0.2">
      <c r="A3" s="4"/>
      <c r="B3" s="4"/>
      <c r="C3" s="4"/>
      <c r="D3" s="4"/>
      <c r="E3" s="4" t="s">
        <v>6</v>
      </c>
      <c r="F3" s="4"/>
      <c r="G3" s="4" t="s">
        <v>7</v>
      </c>
    </row>
    <row r="4" spans="1:9" x14ac:dyDescent="0.2">
      <c r="A4" s="4"/>
      <c r="B4" s="4"/>
      <c r="C4" s="4"/>
      <c r="D4" s="5"/>
      <c r="E4" s="6" t="s">
        <v>8</v>
      </c>
      <c r="F4" s="6" t="s">
        <v>9</v>
      </c>
      <c r="G4" s="4"/>
    </row>
    <row r="5" spans="1:9" x14ac:dyDescent="0.2">
      <c r="A5" s="7" t="s">
        <v>10</v>
      </c>
      <c r="B5" s="8" t="s">
        <v>11</v>
      </c>
      <c r="C5" s="9" t="s">
        <v>12</v>
      </c>
      <c r="D5" s="10">
        <v>4598.1099999999997</v>
      </c>
      <c r="E5" s="11"/>
      <c r="F5" s="8"/>
      <c r="G5" s="12"/>
    </row>
    <row r="6" spans="1:9" ht="33.75" x14ac:dyDescent="0.2">
      <c r="A6" s="7" t="s">
        <v>10</v>
      </c>
      <c r="B6" s="8" t="s">
        <v>13</v>
      </c>
      <c r="C6" s="12" t="s">
        <v>12</v>
      </c>
      <c r="D6" s="13"/>
      <c r="E6" s="14">
        <f>E7*0.075</f>
        <v>67.745249999999999</v>
      </c>
      <c r="F6" s="14">
        <f>F7*0.075</f>
        <v>36.579749999999997</v>
      </c>
      <c r="G6" s="14">
        <f>G7*0.075</f>
        <v>2.8867500000000001</v>
      </c>
      <c r="I6" s="15"/>
    </row>
    <row r="7" spans="1:9" ht="22.5" x14ac:dyDescent="0.2">
      <c r="A7" s="7" t="s">
        <v>14</v>
      </c>
      <c r="B7" s="8" t="s">
        <v>15</v>
      </c>
      <c r="C7" s="12" t="s">
        <v>16</v>
      </c>
      <c r="D7" s="8"/>
      <c r="E7" s="16">
        <f>1391-F7</f>
        <v>903.27</v>
      </c>
      <c r="F7" s="12">
        <f>151*3.23</f>
        <v>487.73</v>
      </c>
      <c r="G7" s="17">
        <v>38.49</v>
      </c>
    </row>
    <row r="8" spans="1:9" x14ac:dyDescent="0.2">
      <c r="A8" s="7" t="s">
        <v>14</v>
      </c>
      <c r="B8" s="8" t="s">
        <v>17</v>
      </c>
      <c r="C8" s="12" t="s">
        <v>16</v>
      </c>
      <c r="D8" s="18">
        <v>279363</v>
      </c>
      <c r="E8" s="16">
        <v>1437</v>
      </c>
      <c r="F8" s="12">
        <f>151*4.33</f>
        <v>653.83000000000004</v>
      </c>
      <c r="G8" s="17">
        <v>38.49</v>
      </c>
      <c r="H8" s="19"/>
    </row>
    <row r="9" spans="1:9" x14ac:dyDescent="0.2">
      <c r="A9" s="7" t="s">
        <v>14</v>
      </c>
      <c r="B9" s="8" t="s">
        <v>18</v>
      </c>
      <c r="C9" s="12" t="s">
        <v>16</v>
      </c>
      <c r="D9" s="8"/>
      <c r="E9" s="14">
        <f>E7+E8</f>
        <v>2340.27</v>
      </c>
      <c r="F9" s="14">
        <f>F7+F8</f>
        <v>1141.56</v>
      </c>
      <c r="G9" s="17">
        <f>G7+G8</f>
        <v>76.98</v>
      </c>
    </row>
    <row r="10" spans="1:9" x14ac:dyDescent="0.2">
      <c r="A10" s="7" t="s">
        <v>19</v>
      </c>
      <c r="B10" s="8" t="s">
        <v>20</v>
      </c>
      <c r="C10" s="12" t="s">
        <v>21</v>
      </c>
      <c r="D10" s="20"/>
      <c r="E10" s="21">
        <v>64654</v>
      </c>
      <c r="F10" s="22">
        <f>[1]Под.6!G202+'[1]Под. 4  и 5'!G60+'[1]Под. 3'!G32+'[1]Под. 1 и 2'!G118</f>
        <v>2930</v>
      </c>
      <c r="G10" s="23">
        <f>24861.41</f>
        <v>24861.41</v>
      </c>
    </row>
    <row r="11" spans="1:9" x14ac:dyDescent="0.2">
      <c r="E11" s="24"/>
      <c r="F11" s="25"/>
    </row>
    <row r="13" spans="1:9" ht="33" customHeight="1" x14ac:dyDescent="0.2">
      <c r="G13" s="26"/>
    </row>
    <row r="14" spans="1:9" ht="33" customHeight="1" x14ac:dyDescent="0.2">
      <c r="F14" s="3" t="s">
        <v>22</v>
      </c>
      <c r="G14" s="26"/>
    </row>
  </sheetData>
  <mergeCells count="8">
    <mergeCell ref="E11:F11"/>
    <mergeCell ref="A2:A4"/>
    <mergeCell ref="B2:B4"/>
    <mergeCell ref="C2:C4"/>
    <mergeCell ref="D2:D4"/>
    <mergeCell ref="E2:G2"/>
    <mergeCell ref="E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F4CD-2CBE-4986-888A-E6263C7F0BEC}">
  <dimension ref="A2:G14"/>
  <sheetViews>
    <sheetView workbookViewId="0">
      <selection activeCell="D18" sqref="D18"/>
    </sheetView>
  </sheetViews>
  <sheetFormatPr defaultColWidth="9.140625" defaultRowHeight="12.75" x14ac:dyDescent="0.2"/>
  <cols>
    <col min="1" max="1" width="7.28515625" style="29" customWidth="1"/>
    <col min="2" max="2" width="33.85546875" style="29" customWidth="1"/>
    <col min="3" max="3" width="15.42578125" style="29" customWidth="1"/>
    <col min="4" max="4" width="12.42578125" style="29" customWidth="1"/>
    <col min="5" max="5" width="16" style="28" customWidth="1"/>
    <col min="6" max="6" width="19.140625" style="29" customWidth="1"/>
    <col min="7" max="7" width="16.7109375" style="28" customWidth="1"/>
    <col min="8" max="16384" width="9.140625" style="29"/>
  </cols>
  <sheetData>
    <row r="2" spans="1:7" ht="21" x14ac:dyDescent="0.2">
      <c r="A2" s="27" t="s">
        <v>23</v>
      </c>
      <c r="B2" s="27"/>
      <c r="C2" s="27"/>
      <c r="D2" s="27"/>
    </row>
    <row r="4" spans="1:7" ht="18.75" x14ac:dyDescent="0.3">
      <c r="A4" s="30" t="s">
        <v>24</v>
      </c>
    </row>
    <row r="5" spans="1:7" ht="13.5" thickBot="1" x14ac:dyDescent="0.25"/>
    <row r="6" spans="1:7" ht="16.5" thickBot="1" x14ac:dyDescent="0.3">
      <c r="A6" s="31" t="s">
        <v>25</v>
      </c>
      <c r="B6" s="32" t="s">
        <v>26</v>
      </c>
      <c r="C6" s="33" t="s">
        <v>27</v>
      </c>
      <c r="D6" s="32" t="s">
        <v>28</v>
      </c>
      <c r="E6" s="33" t="s">
        <v>29</v>
      </c>
      <c r="F6" s="34" t="s">
        <v>30</v>
      </c>
      <c r="G6" s="35" t="s">
        <v>31</v>
      </c>
    </row>
    <row r="7" spans="1:7" ht="15.75" x14ac:dyDescent="0.25">
      <c r="A7" s="36">
        <v>1</v>
      </c>
      <c r="B7" s="36" t="s">
        <v>32</v>
      </c>
      <c r="C7" s="37">
        <f>'[1]Общ. счетчики'!G50-C8</f>
        <v>5819</v>
      </c>
      <c r="D7" s="38">
        <v>5.05</v>
      </c>
      <c r="E7" s="39">
        <v>309</v>
      </c>
      <c r="F7" s="40">
        <f>C7/E7</f>
        <v>18.831715210355988</v>
      </c>
      <c r="G7" s="41">
        <f>F7*D7</f>
        <v>95.100161812297728</v>
      </c>
    </row>
    <row r="8" spans="1:7" ht="15.75" x14ac:dyDescent="0.25">
      <c r="A8" s="42">
        <v>2</v>
      </c>
      <c r="B8" s="42" t="s">
        <v>33</v>
      </c>
      <c r="C8" s="43">
        <v>2261</v>
      </c>
      <c r="D8" s="38">
        <v>5.05</v>
      </c>
      <c r="E8" s="39"/>
      <c r="F8" s="40"/>
      <c r="G8" s="41"/>
    </row>
    <row r="9" spans="1:7" ht="15.75" x14ac:dyDescent="0.25">
      <c r="A9" s="42">
        <v>3</v>
      </c>
      <c r="B9" s="42" t="s">
        <v>34</v>
      </c>
      <c r="C9" s="44">
        <v>1</v>
      </c>
      <c r="D9" s="45">
        <v>32.520000000000003</v>
      </c>
      <c r="E9" s="39">
        <v>309</v>
      </c>
      <c r="F9" s="46">
        <f t="shared" ref="F9:F11" si="0">C9/E9</f>
        <v>3.2362459546925568E-3</v>
      </c>
      <c r="G9" s="41">
        <f t="shared" ref="G9:G11" si="1">F9*D9</f>
        <v>0.10524271844660196</v>
      </c>
    </row>
    <row r="10" spans="1:7" ht="15.75" x14ac:dyDescent="0.25">
      <c r="A10" s="42">
        <v>4</v>
      </c>
      <c r="B10" s="42" t="s">
        <v>35</v>
      </c>
      <c r="C10" s="44">
        <v>0</v>
      </c>
      <c r="D10" s="47">
        <f>0.051*D12+D9</f>
        <v>182.68950000000001</v>
      </c>
      <c r="E10" s="39"/>
      <c r="F10" s="48"/>
      <c r="G10" s="41"/>
    </row>
    <row r="11" spans="1:7" ht="15.75" x14ac:dyDescent="0.25">
      <c r="A11" s="42">
        <v>5</v>
      </c>
      <c r="B11" s="42" t="s">
        <v>36</v>
      </c>
      <c r="C11" s="44">
        <f>C9+C10</f>
        <v>1</v>
      </c>
      <c r="D11" s="45">
        <v>37.6</v>
      </c>
      <c r="E11" s="39">
        <v>309</v>
      </c>
      <c r="F11" s="46">
        <f t="shared" si="0"/>
        <v>3.2362459546925568E-3</v>
      </c>
      <c r="G11" s="41">
        <f t="shared" si="1"/>
        <v>0.12168284789644014</v>
      </c>
    </row>
    <row r="12" spans="1:7" ht="15.75" x14ac:dyDescent="0.25">
      <c r="A12" s="42">
        <v>6</v>
      </c>
      <c r="B12" s="42" t="s">
        <v>37</v>
      </c>
      <c r="C12" s="45">
        <v>0</v>
      </c>
      <c r="D12" s="47">
        <v>2944.5</v>
      </c>
      <c r="E12" s="49"/>
      <c r="F12" s="50"/>
      <c r="G12" s="51"/>
    </row>
    <row r="13" spans="1:7" ht="15.75" x14ac:dyDescent="0.25">
      <c r="A13" s="42">
        <v>7</v>
      </c>
      <c r="B13" s="42" t="s">
        <v>38</v>
      </c>
      <c r="C13" s="45">
        <f>'[2]Расчет платы на отопление и ГВС'!$F$17</f>
        <v>0</v>
      </c>
      <c r="D13" s="45">
        <v>5.05</v>
      </c>
      <c r="E13" s="49"/>
      <c r="F13" s="50"/>
      <c r="G13" s="51"/>
    </row>
    <row r="14" spans="1:7" ht="18.75" x14ac:dyDescent="0.3">
      <c r="A14" s="52"/>
      <c r="B14" s="52"/>
      <c r="C14" s="52"/>
      <c r="D14" s="52"/>
      <c r="G14" s="53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2015-06-05T18:19:34Z</dcterms:created>
  <dcterms:modified xsi:type="dcterms:W3CDTF">2023-08-17T07:55:25Z</dcterms:modified>
</cp:coreProperties>
</file>